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11\USERS\IVAN\Genf 2022\"/>
    </mc:Choice>
  </mc:AlternateContent>
  <xr:revisionPtr revIDLastSave="0" documentId="8_{D4A75656-7B6F-498D-B6E5-28B2E3787382}" xr6:coauthVersionLast="47" xr6:coauthVersionMax="47" xr10:uidLastSave="{00000000-0000-0000-0000-000000000000}"/>
  <bookViews>
    <workbookView xWindow="-120" yWindow="-120" windowWidth="25440" windowHeight="15390" xr2:uid="{1AC2CFC2-5398-45AA-A46D-82020440188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F4" i="1"/>
  <c r="F14" i="1"/>
  <c r="F43" i="1"/>
  <c r="F42" i="1"/>
  <c r="F28" i="1"/>
  <c r="C42" i="1"/>
  <c r="C41" i="1"/>
  <c r="C32" i="1"/>
  <c r="C18" i="1"/>
  <c r="C14" i="1"/>
  <c r="E42" i="1"/>
  <c r="B41" i="1"/>
  <c r="E32" i="1"/>
  <c r="B32" i="1"/>
  <c r="B42" i="1" s="1"/>
  <c r="E14" i="1"/>
  <c r="B14" i="1"/>
  <c r="E4" i="1"/>
  <c r="E43" i="1" l="1"/>
  <c r="B16" i="1"/>
  <c r="B18" i="1" s="1"/>
</calcChain>
</file>

<file path=xl/sharedStrings.xml><?xml version="1.0" encoding="utf-8"?>
<sst xmlns="http://schemas.openxmlformats.org/spreadsheetml/2006/main" count="64" uniqueCount="63">
  <si>
    <t>Indtægter</t>
  </si>
  <si>
    <t>Udgifter</t>
  </si>
  <si>
    <t>Kontingenter</t>
  </si>
  <si>
    <t>Møder og rejser, frikøb</t>
  </si>
  <si>
    <t>Særlig Fond, Udlagte midler</t>
  </si>
  <si>
    <t>Lønninger m.v.</t>
  </si>
  <si>
    <t>Renter, netto</t>
  </si>
  <si>
    <t>Kontorholdsomkostninger</t>
  </si>
  <si>
    <t>Resultat af anparter i Vindmøller</t>
  </si>
  <si>
    <t>Københavns Kommuneskole, Digitale medier</t>
  </si>
  <si>
    <t>Aktieudbytter</t>
  </si>
  <si>
    <t>Særlige aktiviteter</t>
  </si>
  <si>
    <t>Realiserede netto kursavancer, obligationer</t>
  </si>
  <si>
    <t>Kontingentudgifter m.v.</t>
  </si>
  <si>
    <t>Realiserede netto kursavancer, aktier</t>
  </si>
  <si>
    <t>Lokaleomkostninger</t>
  </si>
  <si>
    <t>Indtægter fra administration af ejendomme</t>
  </si>
  <si>
    <t>Advokat-, revisor- og skattemæssig bistand</t>
  </si>
  <si>
    <t>Andre indtægter, netto</t>
  </si>
  <si>
    <t>Porteføjleadministration, gebyrer m.v.</t>
  </si>
  <si>
    <t>Årets resultat Hyltebjerg Allé 60-62</t>
  </si>
  <si>
    <t>Indtægter I alt</t>
  </si>
  <si>
    <t>Udgifter I alt</t>
  </si>
  <si>
    <t>Årets resultat før skat</t>
  </si>
  <si>
    <t>Skat af årets resultat</t>
  </si>
  <si>
    <t>Årets resultat</t>
  </si>
  <si>
    <t>Balance pr. 31. december 2020</t>
  </si>
  <si>
    <t>Aktiver</t>
  </si>
  <si>
    <t>Passiver</t>
  </si>
  <si>
    <t>Anlægsaktiver</t>
  </si>
  <si>
    <t>Egenkapital</t>
  </si>
  <si>
    <t>Ejendommen Frydendalsvej 20</t>
  </si>
  <si>
    <t>Ejendommen Frydendalsvej 24</t>
  </si>
  <si>
    <t xml:space="preserve">Saldo pr. 1. januar </t>
  </si>
  <si>
    <t>Ejendommen Prenzlauer Berg</t>
  </si>
  <si>
    <t>Overført resultat</t>
  </si>
  <si>
    <t>Ejendommen Hyltebjerg Alle 60-62</t>
  </si>
  <si>
    <t>Opskrivningshenlæggelser</t>
  </si>
  <si>
    <t>Inventar og teknisk udstyr</t>
  </si>
  <si>
    <t>Egenkapital I alt</t>
  </si>
  <si>
    <t>Værdipapirer</t>
  </si>
  <si>
    <t>KLF's Kolonier</t>
  </si>
  <si>
    <t>Hensættelser</t>
  </si>
  <si>
    <t>Egenkapital Særlig Fond, Udlagte midler</t>
  </si>
  <si>
    <t>Udskudt skat</t>
  </si>
  <si>
    <t>Anlægsaktiver I alt</t>
  </si>
  <si>
    <t>Hensættelser I alt</t>
  </si>
  <si>
    <t>Omsætningsaktiver</t>
  </si>
  <si>
    <t>Gæld</t>
  </si>
  <si>
    <t>Periodeafgrænsningsposter</t>
  </si>
  <si>
    <t>Tilgodehavender</t>
  </si>
  <si>
    <t>Offentlige kreditorer</t>
  </si>
  <si>
    <t>Mellemregning udlejningsejendomme</t>
  </si>
  <si>
    <t>Andre kreditorer</t>
  </si>
  <si>
    <t>Skyldig selskabsskat</t>
  </si>
  <si>
    <t>Likvide beholdninger</t>
  </si>
  <si>
    <t>Mellemregning Særlig Fond (udlagte midler)</t>
  </si>
  <si>
    <t>Omsætningsaktiver I alt</t>
  </si>
  <si>
    <t>Bankgæld</t>
  </si>
  <si>
    <t>Aktiver I alt</t>
  </si>
  <si>
    <t>Gæld I alt</t>
  </si>
  <si>
    <t>Passiver I alt</t>
  </si>
  <si>
    <t>Resultatopgørelse for perioden 1. januar 2021 31. december 2021 (det komplette regnskab findes på hjemmesiden)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</si>
</sst>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0" fillId="0" borderId="1" xfId="0" applyNumberFormat="1" applyBorder="1"/>
    <xf numFmtId="0" fontId="3" fillId="0" borderId="0" xfId="0" applyFont="1" applyAlignment="1">
      <alignment horizontal="left" indent="12"/>
    </xf>
    <xf numFmtId="3" fontId="4" fillId="0" borderId="0" xfId="0" applyNumberFormat="1" applyFont="1"/>
    <xf numFmtId="3" fontId="4" fillId="0" borderId="2" xfId="0" applyNumberFormat="1" applyFont="1" applyBorder="1"/>
    <xf numFmtId="3" fontId="5" fillId="0" borderId="0" xfId="0" applyNumberFormat="1" applyFont="1"/>
    <xf numFmtId="3" fontId="5" fillId="0" borderId="1" xfId="0" applyNumberFormat="1" applyFont="1" applyBorder="1"/>
    <xf numFmtId="0" fontId="3" fillId="0" borderId="0" xfId="0" applyFont="1"/>
    <xf numFmtId="3" fontId="0" fillId="2" borderId="0" xfId="0" applyNumberFormat="1" applyFill="1"/>
    <xf numFmtId="0" fontId="0" fillId="0" borderId="0" xfId="0" applyBorder="1"/>
    <xf numFmtId="3" fontId="4" fillId="0" borderId="0" xfId="0" applyNumberFormat="1" applyFont="1" applyBorder="1"/>
    <xf numFmtId="3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40907-ABDD-4F1B-B2FC-886AF2A10264}">
  <dimension ref="A1:F62"/>
  <sheetViews>
    <sheetView tabSelected="1" workbookViewId="0">
      <selection activeCell="I24" sqref="I24"/>
    </sheetView>
  </sheetViews>
  <sheetFormatPr defaultRowHeight="15" x14ac:dyDescent="0.25"/>
  <cols>
    <col min="1" max="1" width="43.28515625" customWidth="1"/>
    <col min="2" max="3" width="18.85546875" customWidth="1"/>
    <col min="4" max="4" width="43.42578125" customWidth="1"/>
    <col min="5" max="6" width="18.85546875" customWidth="1"/>
  </cols>
  <sheetData>
    <row r="1" spans="1:6" ht="23.25" x14ac:dyDescent="0.35">
      <c r="A1" s="1" t="s">
        <v>62</v>
      </c>
    </row>
    <row r="2" spans="1:6" x14ac:dyDescent="0.25">
      <c r="B2">
        <v>2020</v>
      </c>
      <c r="C2">
        <v>2021</v>
      </c>
      <c r="E2">
        <v>2020</v>
      </c>
      <c r="F2">
        <v>2021</v>
      </c>
    </row>
    <row r="3" spans="1:6" ht="18.75" x14ac:dyDescent="0.3">
      <c r="A3" s="2" t="s">
        <v>0</v>
      </c>
      <c r="D3" s="2" t="s">
        <v>1</v>
      </c>
    </row>
    <row r="4" spans="1:6" x14ac:dyDescent="0.25">
      <c r="A4" t="s">
        <v>2</v>
      </c>
      <c r="B4" s="3">
        <v>17217783</v>
      </c>
      <c r="C4" s="3">
        <v>17424617</v>
      </c>
      <c r="D4" t="s">
        <v>3</v>
      </c>
      <c r="E4" s="3">
        <f>1720100+3639726</f>
        <v>5359826</v>
      </c>
      <c r="F4" s="3">
        <f>2173255+3492838</f>
        <v>5666093</v>
      </c>
    </row>
    <row r="5" spans="1:6" x14ac:dyDescent="0.25">
      <c r="A5" t="s">
        <v>4</v>
      </c>
      <c r="B5" s="3">
        <v>472694</v>
      </c>
      <c r="C5" s="3">
        <v>190938</v>
      </c>
      <c r="D5" t="s">
        <v>5</v>
      </c>
      <c r="E5" s="3">
        <v>9473056</v>
      </c>
      <c r="F5" s="3">
        <v>10244147</v>
      </c>
    </row>
    <row r="6" spans="1:6" x14ac:dyDescent="0.25">
      <c r="A6" t="s">
        <v>6</v>
      </c>
      <c r="B6" s="3">
        <v>488460</v>
      </c>
      <c r="C6" s="3">
        <v>901034</v>
      </c>
      <c r="D6" t="s">
        <v>7</v>
      </c>
      <c r="E6" s="3">
        <v>971875</v>
      </c>
      <c r="F6" s="3">
        <v>1034027</v>
      </c>
    </row>
    <row r="7" spans="1:6" x14ac:dyDescent="0.25">
      <c r="A7" t="s">
        <v>8</v>
      </c>
      <c r="B7" s="3"/>
      <c r="C7" s="3"/>
      <c r="D7" t="s">
        <v>9</v>
      </c>
      <c r="E7" s="3">
        <v>437375</v>
      </c>
      <c r="F7" s="3">
        <v>349414</v>
      </c>
    </row>
    <row r="8" spans="1:6" x14ac:dyDescent="0.25">
      <c r="A8" t="s">
        <v>10</v>
      </c>
      <c r="B8" s="3">
        <v>1087796</v>
      </c>
      <c r="C8" s="3">
        <v>1817468</v>
      </c>
      <c r="D8" t="s">
        <v>11</v>
      </c>
      <c r="E8" s="3">
        <v>635159</v>
      </c>
      <c r="F8" s="3">
        <v>628535</v>
      </c>
    </row>
    <row r="9" spans="1:6" x14ac:dyDescent="0.25">
      <c r="A9" t="s">
        <v>12</v>
      </c>
      <c r="B9" s="3">
        <v>206495</v>
      </c>
      <c r="C9" s="3">
        <v>102437</v>
      </c>
      <c r="D9" t="s">
        <v>13</v>
      </c>
      <c r="E9" s="3">
        <v>238355</v>
      </c>
      <c r="F9" s="3">
        <v>236593</v>
      </c>
    </row>
    <row r="10" spans="1:6" x14ac:dyDescent="0.25">
      <c r="A10" t="s">
        <v>14</v>
      </c>
      <c r="B10" s="3">
        <v>-238588</v>
      </c>
      <c r="C10" s="3">
        <v>-483581</v>
      </c>
      <c r="D10" t="s">
        <v>15</v>
      </c>
      <c r="E10" s="3">
        <v>628113</v>
      </c>
      <c r="F10" s="3">
        <v>666768</v>
      </c>
    </row>
    <row r="11" spans="1:6" x14ac:dyDescent="0.25">
      <c r="A11" t="s">
        <v>16</v>
      </c>
      <c r="B11" s="3">
        <v>142851</v>
      </c>
      <c r="C11" s="3">
        <v>145693</v>
      </c>
      <c r="D11" t="s">
        <v>17</v>
      </c>
      <c r="E11" s="3">
        <v>124717</v>
      </c>
      <c r="F11" s="3">
        <v>143430</v>
      </c>
    </row>
    <row r="12" spans="1:6" x14ac:dyDescent="0.25">
      <c r="A12" t="s">
        <v>18</v>
      </c>
      <c r="B12" s="3">
        <v>1290693</v>
      </c>
      <c r="C12" s="3">
        <v>1323199</v>
      </c>
      <c r="D12" t="s">
        <v>19</v>
      </c>
      <c r="E12" s="3">
        <v>92873</v>
      </c>
      <c r="F12" s="3">
        <v>158505</v>
      </c>
    </row>
    <row r="13" spans="1:6" x14ac:dyDescent="0.25">
      <c r="A13" t="s">
        <v>20</v>
      </c>
      <c r="B13" s="4">
        <v>340410</v>
      </c>
      <c r="C13" s="4">
        <v>275126</v>
      </c>
      <c r="F13" s="4"/>
    </row>
    <row r="14" spans="1:6" ht="18.75" x14ac:dyDescent="0.3">
      <c r="A14" s="5" t="s">
        <v>21</v>
      </c>
      <c r="B14" s="6">
        <f>SUM(B4:B13)</f>
        <v>21008594</v>
      </c>
      <c r="C14" s="6">
        <f>SUM(C4:C13)</f>
        <v>21696931</v>
      </c>
      <c r="D14" s="5" t="s">
        <v>22</v>
      </c>
      <c r="E14" s="7">
        <f>SUM(E4:E12)</f>
        <v>17961349</v>
      </c>
      <c r="F14" s="6">
        <f>SUM(F4:F13)</f>
        <v>19127512</v>
      </c>
    </row>
    <row r="15" spans="1:6" x14ac:dyDescent="0.25">
      <c r="C15" s="3"/>
    </row>
    <row r="16" spans="1:6" ht="18.75" x14ac:dyDescent="0.3">
      <c r="A16" s="5" t="s">
        <v>23</v>
      </c>
      <c r="B16" s="8">
        <f>+B14-E14</f>
        <v>3047245</v>
      </c>
      <c r="C16" s="8">
        <v>2569416</v>
      </c>
    </row>
    <row r="17" spans="1:6" ht="18.75" x14ac:dyDescent="0.3">
      <c r="A17" s="5" t="s">
        <v>24</v>
      </c>
      <c r="B17" s="9">
        <v>-143783</v>
      </c>
      <c r="C17" s="9">
        <v>-1285632</v>
      </c>
    </row>
    <row r="18" spans="1:6" ht="18.75" x14ac:dyDescent="0.3">
      <c r="A18" s="5" t="s">
        <v>25</v>
      </c>
      <c r="B18" s="6">
        <f>SUM(B16:B17)</f>
        <v>2903462</v>
      </c>
      <c r="C18" s="6">
        <f>SUM(C16:C17)</f>
        <v>1283784</v>
      </c>
    </row>
    <row r="20" spans="1:6" ht="23.25" x14ac:dyDescent="0.35">
      <c r="A20" s="1" t="s">
        <v>26</v>
      </c>
    </row>
    <row r="21" spans="1:6" x14ac:dyDescent="0.25">
      <c r="B21">
        <v>2020</v>
      </c>
      <c r="C21">
        <v>2021</v>
      </c>
      <c r="E21">
        <v>2020</v>
      </c>
      <c r="F21">
        <v>2021</v>
      </c>
    </row>
    <row r="22" spans="1:6" ht="18.75" x14ac:dyDescent="0.3">
      <c r="A22" s="2" t="s">
        <v>27</v>
      </c>
      <c r="D22" s="2" t="s">
        <v>28</v>
      </c>
    </row>
    <row r="23" spans="1:6" ht="18.75" x14ac:dyDescent="0.3">
      <c r="A23" s="10" t="s">
        <v>29</v>
      </c>
      <c r="D23" s="10" t="s">
        <v>30</v>
      </c>
    </row>
    <row r="24" spans="1:6" x14ac:dyDescent="0.25">
      <c r="A24" t="s">
        <v>31</v>
      </c>
      <c r="B24" s="3">
        <v>14600000</v>
      </c>
      <c r="C24" s="3">
        <v>14600000</v>
      </c>
    </row>
    <row r="25" spans="1:6" x14ac:dyDescent="0.25">
      <c r="A25" t="s">
        <v>32</v>
      </c>
      <c r="B25" s="3">
        <v>13700000</v>
      </c>
      <c r="C25" s="3">
        <v>13700000</v>
      </c>
      <c r="D25" t="s">
        <v>33</v>
      </c>
      <c r="E25" s="3">
        <v>176642275</v>
      </c>
      <c r="F25" s="3">
        <v>179545738</v>
      </c>
    </row>
    <row r="26" spans="1:6" x14ac:dyDescent="0.25">
      <c r="A26" t="s">
        <v>34</v>
      </c>
      <c r="B26" s="3">
        <v>1955828</v>
      </c>
      <c r="C26" s="3">
        <v>1955828</v>
      </c>
      <c r="D26" t="s">
        <v>35</v>
      </c>
      <c r="E26" s="3">
        <v>2903462</v>
      </c>
      <c r="F26" s="3">
        <v>1283784</v>
      </c>
    </row>
    <row r="27" spans="1:6" x14ac:dyDescent="0.25">
      <c r="A27" t="s">
        <v>36</v>
      </c>
      <c r="B27" s="3">
        <v>28592441</v>
      </c>
      <c r="C27" s="3">
        <v>28883951</v>
      </c>
      <c r="D27" t="s">
        <v>37</v>
      </c>
      <c r="E27" s="4">
        <v>148435224</v>
      </c>
      <c r="F27" s="14">
        <v>160610730</v>
      </c>
    </row>
    <row r="28" spans="1:6" ht="18.75" x14ac:dyDescent="0.3">
      <c r="A28" t="s">
        <v>38</v>
      </c>
      <c r="B28" s="3">
        <v>567984</v>
      </c>
      <c r="C28" s="3">
        <v>590847</v>
      </c>
      <c r="D28" s="5" t="s">
        <v>39</v>
      </c>
      <c r="E28" s="6">
        <f>SUM(E25:E27)</f>
        <v>327980961</v>
      </c>
      <c r="F28" s="13">
        <f>SUM(F25:F27)</f>
        <v>341440252</v>
      </c>
    </row>
    <row r="29" spans="1:6" x14ac:dyDescent="0.25">
      <c r="A29" t="s">
        <v>40</v>
      </c>
      <c r="B29" s="3">
        <v>165053446</v>
      </c>
      <c r="C29" s="3">
        <v>176852711</v>
      </c>
    </row>
    <row r="30" spans="1:6" ht="18.75" x14ac:dyDescent="0.3">
      <c r="A30" t="s">
        <v>41</v>
      </c>
      <c r="B30" s="3">
        <v>80158554</v>
      </c>
      <c r="C30" s="3">
        <v>82119636</v>
      </c>
      <c r="D30" s="10" t="s">
        <v>42</v>
      </c>
    </row>
    <row r="31" spans="1:6" x14ac:dyDescent="0.25">
      <c r="A31" t="s">
        <v>43</v>
      </c>
      <c r="B31" s="4">
        <v>21119465</v>
      </c>
      <c r="C31" s="4">
        <v>21053454</v>
      </c>
      <c r="D31" t="s">
        <v>44</v>
      </c>
      <c r="E31" s="3">
        <v>2239947</v>
      </c>
      <c r="F31" s="3">
        <v>2239948</v>
      </c>
    </row>
    <row r="32" spans="1:6" ht="18.75" x14ac:dyDescent="0.3">
      <c r="A32" s="5" t="s">
        <v>45</v>
      </c>
      <c r="B32" s="6">
        <f>SUM(B24:B31)</f>
        <v>325747718</v>
      </c>
      <c r="C32" s="6">
        <f>SUM(C24:C31)</f>
        <v>339756427</v>
      </c>
      <c r="D32" s="5" t="s">
        <v>46</v>
      </c>
      <c r="E32" s="6">
        <f>SUM(E31)</f>
        <v>2239947</v>
      </c>
      <c r="F32" s="9">
        <v>2239948</v>
      </c>
    </row>
    <row r="33" spans="1:6" ht="18.75" x14ac:dyDescent="0.3">
      <c r="A33" s="5"/>
      <c r="B33" s="6"/>
      <c r="D33" s="10"/>
    </row>
    <row r="35" spans="1:6" ht="18.75" x14ac:dyDescent="0.3">
      <c r="A35" s="10" t="s">
        <v>47</v>
      </c>
      <c r="D35" s="10" t="s">
        <v>48</v>
      </c>
    </row>
    <row r="36" spans="1:6" x14ac:dyDescent="0.25">
      <c r="B36" s="3"/>
      <c r="D36" t="s">
        <v>49</v>
      </c>
      <c r="E36" s="3">
        <v>1168432</v>
      </c>
      <c r="F36" s="3">
        <v>1134460</v>
      </c>
    </row>
    <row r="37" spans="1:6" x14ac:dyDescent="0.25">
      <c r="A37" t="s">
        <v>50</v>
      </c>
      <c r="B37" s="11">
        <v>1483841</v>
      </c>
      <c r="C37" s="3">
        <v>1463846</v>
      </c>
      <c r="D37" t="s">
        <v>51</v>
      </c>
      <c r="E37" s="3">
        <v>1099907</v>
      </c>
      <c r="F37" s="3">
        <v>1063094</v>
      </c>
    </row>
    <row r="38" spans="1:6" x14ac:dyDescent="0.25">
      <c r="A38" t="s">
        <v>52</v>
      </c>
      <c r="B38" s="3">
        <v>7367310</v>
      </c>
      <c r="C38" s="3">
        <v>8952403</v>
      </c>
      <c r="D38" t="s">
        <v>53</v>
      </c>
      <c r="E38" s="3">
        <v>373984</v>
      </c>
      <c r="F38" s="3">
        <v>287692</v>
      </c>
    </row>
    <row r="39" spans="1:6" x14ac:dyDescent="0.25">
      <c r="A39" t="s">
        <v>49</v>
      </c>
      <c r="B39" s="3">
        <v>951727</v>
      </c>
      <c r="C39" s="3">
        <v>886677</v>
      </c>
      <c r="D39" t="s">
        <v>54</v>
      </c>
      <c r="E39" s="3">
        <v>0</v>
      </c>
      <c r="F39" s="3">
        <v>932997</v>
      </c>
    </row>
    <row r="40" spans="1:6" x14ac:dyDescent="0.25">
      <c r="A40" t="s">
        <v>55</v>
      </c>
      <c r="B40" s="4">
        <v>1226965</v>
      </c>
      <c r="C40" s="4">
        <v>1514334</v>
      </c>
      <c r="D40" t="s">
        <v>56</v>
      </c>
      <c r="E40" s="3">
        <v>1868676</v>
      </c>
      <c r="F40" s="3">
        <v>1846822</v>
      </c>
    </row>
    <row r="41" spans="1:6" ht="18.75" x14ac:dyDescent="0.3">
      <c r="A41" s="5" t="s">
        <v>57</v>
      </c>
      <c r="B41" s="6">
        <f>SUM(B37:B40)</f>
        <v>11029843</v>
      </c>
      <c r="C41" s="6">
        <f>SUM(C37:C40)</f>
        <v>12817260</v>
      </c>
      <c r="D41" t="s">
        <v>58</v>
      </c>
      <c r="E41" s="3">
        <v>2045654</v>
      </c>
      <c r="F41" s="3">
        <v>3628422</v>
      </c>
    </row>
    <row r="42" spans="1:6" ht="18.75" x14ac:dyDescent="0.3">
      <c r="A42" s="5" t="s">
        <v>59</v>
      </c>
      <c r="B42" s="6">
        <f>+B32+B41</f>
        <v>336777561</v>
      </c>
      <c r="C42" s="13">
        <f>SUM(C32+C41)</f>
        <v>352573687</v>
      </c>
      <c r="D42" s="5" t="s">
        <v>60</v>
      </c>
      <c r="E42" s="6">
        <f>SUM(E35:E41)</f>
        <v>6556653</v>
      </c>
      <c r="F42" s="6">
        <f>SUM(F36:F41)</f>
        <v>8893487</v>
      </c>
    </row>
    <row r="43" spans="1:6" ht="18.75" x14ac:dyDescent="0.3">
      <c r="A43" s="2"/>
      <c r="D43" s="5" t="s">
        <v>61</v>
      </c>
      <c r="E43" s="6">
        <f>+E28+E32+E42</f>
        <v>336777561</v>
      </c>
      <c r="F43" s="13">
        <f>SUM(F28+F32+F42)</f>
        <v>352573687</v>
      </c>
    </row>
    <row r="44" spans="1:6" ht="18.75" x14ac:dyDescent="0.3">
      <c r="A44" s="10"/>
    </row>
    <row r="45" spans="1:6" x14ac:dyDescent="0.25">
      <c r="B45" s="3"/>
      <c r="C45" s="3"/>
    </row>
    <row r="46" spans="1:6" x14ac:dyDescent="0.25">
      <c r="B46" s="3"/>
      <c r="C46" s="3"/>
    </row>
    <row r="47" spans="1:6" x14ac:dyDescent="0.25">
      <c r="B47" s="3"/>
      <c r="C47" s="3"/>
    </row>
    <row r="48" spans="1:6" x14ac:dyDescent="0.25">
      <c r="B48" s="3"/>
      <c r="C48" s="3"/>
      <c r="E48" s="12"/>
    </row>
    <row r="49" spans="1:3" ht="18.75" x14ac:dyDescent="0.3">
      <c r="A49" s="5"/>
      <c r="B49" s="6"/>
      <c r="C49" s="6"/>
    </row>
    <row r="51" spans="1:3" ht="18.75" x14ac:dyDescent="0.3">
      <c r="A51" s="10"/>
    </row>
    <row r="52" spans="1:3" x14ac:dyDescent="0.25">
      <c r="B52" s="3"/>
      <c r="C52" s="3"/>
    </row>
    <row r="53" spans="1:3" ht="18.75" x14ac:dyDescent="0.3">
      <c r="A53" s="5"/>
      <c r="B53" s="6"/>
      <c r="C53" s="6"/>
    </row>
    <row r="54" spans="1:3" ht="18.75" x14ac:dyDescent="0.3">
      <c r="A54" s="5"/>
    </row>
    <row r="55" spans="1:3" ht="18.75" x14ac:dyDescent="0.3">
      <c r="A55" s="10"/>
    </row>
    <row r="56" spans="1:3" x14ac:dyDescent="0.25">
      <c r="B56" s="3"/>
      <c r="C56" s="3"/>
    </row>
    <row r="57" spans="1:3" x14ac:dyDescent="0.25">
      <c r="B57" s="3"/>
      <c r="C57" s="3"/>
    </row>
    <row r="58" spans="1:3" x14ac:dyDescent="0.25">
      <c r="B58" s="3"/>
      <c r="C58" s="3"/>
    </row>
    <row r="59" spans="1:3" x14ac:dyDescent="0.25">
      <c r="B59" s="3"/>
      <c r="C59" s="3"/>
    </row>
    <row r="60" spans="1:3" x14ac:dyDescent="0.25">
      <c r="B60" s="3"/>
      <c r="C60" s="3"/>
    </row>
    <row r="61" spans="1:3" ht="18.75" x14ac:dyDescent="0.3">
      <c r="A61" s="5"/>
      <c r="B61" s="6"/>
      <c r="C61" s="6"/>
    </row>
    <row r="62" spans="1:3" ht="18.75" x14ac:dyDescent="0.3">
      <c r="A62" s="5"/>
      <c r="B62" s="6"/>
      <c r="C62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Østergaard</dc:creator>
  <cp:lastModifiedBy>Ivan Jespersen</cp:lastModifiedBy>
  <dcterms:created xsi:type="dcterms:W3CDTF">2022-08-01T13:43:17Z</dcterms:created>
  <dcterms:modified xsi:type="dcterms:W3CDTF">2022-08-29T09:50:35Z</dcterms:modified>
</cp:coreProperties>
</file>